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uis/Downloads/"/>
    </mc:Choice>
  </mc:AlternateContent>
  <xr:revisionPtr revIDLastSave="0" documentId="13_ncr:1_{1D8561EC-1C45-554B-9480-3A8704438ADC}" xr6:coauthVersionLast="47" xr6:coauthVersionMax="47" xr10:uidLastSave="{00000000-0000-0000-0000-000000000000}"/>
  <bookViews>
    <workbookView xWindow="0" yWindow="500" windowWidth="28800" windowHeight="15840" firstSheet="1" activeTab="1" xr2:uid="{00000000-000D-0000-FFFF-FFFF00000000}"/>
  </bookViews>
  <sheets>
    <sheet name="Acceso 5" sheetId="8" r:id="rId1"/>
    <sheet name="Prueba 1" sheetId="6" r:id="rId2"/>
  </sheets>
  <definedNames>
    <definedName name="_Toc73537290" localSheetId="0">'Acceso 5'!#REF!</definedName>
    <definedName name="_Toc73537291" localSheetId="0">'Acceso 5'!#REF!</definedName>
    <definedName name="_Toc73537292" localSheetId="0">'Acceso 5'!#REF!</definedName>
    <definedName name="_Toc73537293" localSheetId="0">'Acceso 5'!#REF!</definedName>
    <definedName name="_Toc73537294" localSheetId="0">'Acceso 5'!#REF!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8" l="1"/>
  <c r="E5" i="8"/>
  <c r="E6" i="8"/>
  <c r="E7" i="8"/>
  <c r="E3" i="8"/>
  <c r="G8" i="8"/>
  <c r="H8" i="8"/>
  <c r="I8" i="8"/>
  <c r="J8" i="8"/>
  <c r="F8" i="8"/>
  <c r="H11" i="8" l="1"/>
  <c r="I11" i="8" s="1"/>
  <c r="F9" i="8"/>
  <c r="F10" i="8" s="1"/>
  <c r="F52" i="6" l="1"/>
  <c r="G52" i="6"/>
  <c r="H52" i="6"/>
  <c r="I52" i="6"/>
  <c r="J52" i="6"/>
  <c r="J23" i="6"/>
  <c r="G23" i="6"/>
  <c r="H23" i="6"/>
  <c r="I23" i="6"/>
  <c r="F23" i="6"/>
  <c r="F53" i="6" l="1"/>
  <c r="F54" i="6" s="1"/>
  <c r="F24" i="6"/>
  <c r="F25" i="6" s="1"/>
  <c r="F37" i="6" l="1"/>
  <c r="G37" i="6"/>
  <c r="H37" i="6"/>
  <c r="I37" i="6"/>
  <c r="J37" i="6"/>
  <c r="E71" i="6"/>
  <c r="E70" i="6"/>
  <c r="E64" i="6"/>
  <c r="E65" i="6"/>
  <c r="E66" i="6"/>
  <c r="E63" i="6"/>
  <c r="E68" i="6"/>
  <c r="E69" i="6"/>
  <c r="E67" i="6"/>
  <c r="E41" i="6"/>
  <c r="E42" i="6"/>
  <c r="G44" i="6" l="1"/>
  <c r="H44" i="6"/>
  <c r="I44" i="6"/>
  <c r="J44" i="6"/>
  <c r="F44" i="6"/>
  <c r="F72" i="6"/>
  <c r="G72" i="6"/>
  <c r="H72" i="6"/>
  <c r="I72" i="6"/>
  <c r="J72" i="6"/>
  <c r="F38" i="6"/>
  <c r="F39" i="6" s="1"/>
  <c r="F45" i="6" l="1"/>
  <c r="F46" i="6" s="1"/>
  <c r="F73" i="6"/>
  <c r="F74" i="6" s="1"/>
  <c r="G17" i="6"/>
  <c r="G11" i="6" s="1"/>
  <c r="H17" i="6"/>
  <c r="H11" i="6" s="1"/>
  <c r="I17" i="6"/>
  <c r="I11" i="6" s="1"/>
  <c r="J17" i="6"/>
  <c r="J11" i="6" s="1"/>
  <c r="F17" i="6"/>
  <c r="F11" i="6" s="1"/>
  <c r="F3" i="6" s="1"/>
  <c r="E57" i="6"/>
  <c r="E56" i="6"/>
  <c r="F59" i="6" l="1"/>
  <c r="G59" i="6"/>
  <c r="G12" i="6" s="1"/>
  <c r="G10" i="6" s="1"/>
  <c r="H59" i="6"/>
  <c r="H12" i="6" s="1"/>
  <c r="H10" i="6" s="1"/>
  <c r="I59" i="6"/>
  <c r="I12" i="6" s="1"/>
  <c r="I10" i="6" s="1"/>
  <c r="J59" i="6"/>
  <c r="J12" i="6" s="1"/>
  <c r="J10" i="6" s="1"/>
  <c r="F18" i="6"/>
  <c r="F60" i="6" l="1"/>
  <c r="F61" i="6" s="1"/>
  <c r="J8" i="6" s="1"/>
  <c r="I8" i="6" s="1"/>
  <c r="F12" i="6"/>
  <c r="F4" i="6" s="1"/>
  <c r="G8" i="6"/>
  <c r="F8" i="6" s="1"/>
  <c r="I5" i="6" l="1"/>
  <c r="F10" i="6"/>
  <c r="F2" i="6" s="1"/>
</calcChain>
</file>

<file path=xl/sharedStrings.xml><?xml version="1.0" encoding="utf-8"?>
<sst xmlns="http://schemas.openxmlformats.org/spreadsheetml/2006/main" count="105" uniqueCount="77">
  <si>
    <t>Calificar sobre 10</t>
  </si>
  <si>
    <t>M</t>
  </si>
  <si>
    <t>C</t>
  </si>
  <si>
    <t>J</t>
  </si>
  <si>
    <t>A</t>
  </si>
  <si>
    <t>V</t>
  </si>
  <si>
    <t>EXPOSICIÓN ORAL DEL TEMA</t>
  </si>
  <si>
    <r>
      <t xml:space="preserve">1. Estructura y planteamiento
</t>
    </r>
    <r>
      <rPr>
        <sz val="10"/>
        <color theme="1"/>
        <rFont val="Calibri"/>
        <family val="2"/>
        <scheme val="minor"/>
      </rPr>
      <t>• Presentación del tema: Índice estructurado en epígrafes y subapartados adaptándolos a los módulos de la familia profesional.
• La estructura facilita la comprensión y exposición. Tiene una organización lógica y clara.
• Desarrolla todos los epígrafes del tema de manera equilibrada.</t>
    </r>
  </si>
  <si>
    <r>
      <t xml:space="preserve">2. Conocimiento del tema
</t>
    </r>
    <r>
      <rPr>
        <sz val="10"/>
        <color theme="1"/>
        <rFont val="Calibri"/>
        <family val="2"/>
        <scheme val="minor"/>
      </rPr>
      <t>• Profundización. Argumentación de los contenidos y rigor científico.
• Conocimientos actualizados: se adapta el temario a los módulos actuales, señala legislación vigente y/o normativa técnica.
• Precisión en los conceptos que utiliza, que se ajustan al tema que desarrolla (terminología técnica adecuada).</t>
    </r>
  </si>
  <si>
    <r>
      <t xml:space="preserve">3. Aportaciones técnicas personales al desarrollo del tema
</t>
    </r>
    <r>
      <rPr>
        <sz val="10"/>
        <color theme="1"/>
        <rFont val="Calibri"/>
        <family val="2"/>
        <scheme val="minor"/>
      </rPr>
      <t>• Enriquece la exposición del tema con ejemplos, comentarios, noticias, citas, etc.
• Planteamiento original e innovador, capaz de transmitir interés.
• Referencia a métodos informáticos o páginas webs oficiales o profesionales que ayudan a la actualización de los contenidos (sólo si procede).</t>
    </r>
  </si>
  <si>
    <r>
      <t xml:space="preserve">4. Recursos didácticos, pedagógicos
</t>
    </r>
    <r>
      <rPr>
        <sz val="10"/>
        <color theme="1"/>
        <rFont val="Calibri"/>
        <family val="2"/>
        <scheme val="minor"/>
      </rPr>
      <t>• Establece la correlación del tema con módulos y ciclos formativos de la familia profesional.
• Plantea una metodología de enseñanza adecuada para transmitir el conocimiento al alumnado.
• Realiza una propuesta de encaje del tema en una unidad didáctica estableciendo orientaciones sobre la evaluación de los aprendizajes.</t>
    </r>
  </si>
  <si>
    <r>
      <t xml:space="preserve">5. Claridad discursiva
</t>
    </r>
    <r>
      <rPr>
        <sz val="10"/>
        <color theme="1"/>
        <rFont val="Calibri"/>
        <family val="2"/>
        <scheme val="minor"/>
      </rPr>
      <t>•  Hilo conductor y precisión léxica.
     - Organiza y ajusta al tiempo de exposición.
     - Muestra entusiasmo para el trabajo docente.
•  Claridad gramatical y discursiva.
     - Utilización correcta del lenguaje y vocabulario (lenguaje no sexista).
     - Utilización correcta de la oratoria y dicción. 
     - El lenguaje no verbal enfatiza y ayuda en la exposición.</t>
    </r>
  </si>
  <si>
    <t>Sobre</t>
  </si>
  <si>
    <t>DECISIÓN</t>
  </si>
  <si>
    <t>Recorrido calificacioneds MAX-MIN</t>
  </si>
  <si>
    <t>Prueba</t>
  </si>
  <si>
    <t>Max-Min</t>
  </si>
  <si>
    <t>Tema B</t>
  </si>
  <si>
    <t>Práctica A</t>
  </si>
  <si>
    <t>A1</t>
  </si>
  <si>
    <t>Practica A</t>
  </si>
  <si>
    <t>Sobre 5</t>
  </si>
  <si>
    <t>Sobre 10</t>
  </si>
  <si>
    <t>Primera prueba</t>
  </si>
  <si>
    <t>Tema</t>
  </si>
  <si>
    <t>1. Estructura y planteamiento</t>
  </si>
  <si>
    <t>2. Conocimiento del tema</t>
  </si>
  <si>
    <t xml:space="preserve">3. Aportaciones personales </t>
  </si>
  <si>
    <t>En este ejercicio sobre</t>
  </si>
  <si>
    <t>Oxicorte</t>
  </si>
  <si>
    <t>Corte</t>
  </si>
  <si>
    <t>Entero</t>
  </si>
  <si>
    <t>Regular</t>
  </si>
  <si>
    <t>Presiones</t>
  </si>
  <si>
    <t>Coherente</t>
  </si>
  <si>
    <t>Calderería</t>
  </si>
  <si>
    <t>Plano</t>
  </si>
  <si>
    <t>Lo sigue</t>
  </si>
  <si>
    <t xml:space="preserve">Brida </t>
  </si>
  <si>
    <t>A caballo</t>
  </si>
  <si>
    <t>A escuadra</t>
  </si>
  <si>
    <t>Tubo</t>
  </si>
  <si>
    <t>Carrete Corto</t>
  </si>
  <si>
    <t>Carretes Lago</t>
  </si>
  <si>
    <t>Nivel</t>
  </si>
  <si>
    <t>Acabados</t>
  </si>
  <si>
    <t>General y punteado</t>
  </si>
  <si>
    <t>Pie y Nervadura</t>
  </si>
  <si>
    <t>Corte y plegado nervio</t>
  </si>
  <si>
    <t>Colocación y escuadra</t>
  </si>
  <si>
    <t xml:space="preserve">Sobre </t>
  </si>
  <si>
    <t>Soldadura</t>
  </si>
  <si>
    <t>1. SMAW</t>
  </si>
  <si>
    <t>Codón plano</t>
  </si>
  <si>
    <t>Aguas</t>
  </si>
  <si>
    <t>Lista chequeo</t>
  </si>
  <si>
    <t>3. GMAW</t>
  </si>
  <si>
    <t>Penetración</t>
  </si>
  <si>
    <t>Tramos 1/3</t>
  </si>
  <si>
    <t>Cordón intermedio</t>
  </si>
  <si>
    <t>Cordón remate</t>
  </si>
  <si>
    <t>2. GTAW</t>
  </si>
  <si>
    <t>Longitud cordón</t>
  </si>
  <si>
    <t>Aspecto visual</t>
  </si>
  <si>
    <t>Conocimientos tecnologios</t>
  </si>
  <si>
    <t>6. Tracción</t>
  </si>
  <si>
    <t>Tension rotura</t>
  </si>
  <si>
    <t>Tensión elática</t>
  </si>
  <si>
    <t>Acero S235</t>
  </si>
  <si>
    <t>E-6013</t>
  </si>
  <si>
    <t>7. Tornillo</t>
  </si>
  <si>
    <t>W1/2 o W7/16</t>
  </si>
  <si>
    <t>M12</t>
  </si>
  <si>
    <t>R1/2</t>
  </si>
  <si>
    <t>8. Plegado</t>
  </si>
  <si>
    <t>Tabla</t>
  </si>
  <si>
    <t>Desarrollo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</si>
</sst>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6" formatCode="0.0000"/>
    <numFmt numFmtId="167" formatCode="0.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4"/>
      <color theme="0" tint="-0.34998626667073579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rgb="FF00B0F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1C2FF"/>
        <bgColor indexed="64"/>
      </patternFill>
    </fill>
    <fill>
      <patternFill patternType="solid">
        <fgColor rgb="FF97D2FF"/>
        <bgColor indexed="64"/>
      </patternFill>
    </fill>
    <fill>
      <patternFill patternType="solid">
        <fgColor rgb="FFB9E1FF"/>
        <bgColor indexed="64"/>
      </patternFill>
    </fill>
    <fill>
      <patternFill patternType="solid">
        <fgColor rgb="FFE5F4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7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 textRotation="90"/>
    </xf>
    <xf numFmtId="0" fontId="0" fillId="0" borderId="0" xfId="0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4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3" fontId="4" fillId="0" borderId="3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43" fontId="4" fillId="0" borderId="4" xfId="1" applyFont="1" applyFill="1" applyBorder="1" applyAlignment="1">
      <alignment horizontal="center" vertical="center"/>
    </xf>
    <xf numFmtId="9" fontId="0" fillId="2" borderId="1" xfId="2" applyNumberFormat="1" applyFont="1" applyFill="1" applyBorder="1" applyAlignment="1">
      <alignment horizontal="center" vertical="center"/>
    </xf>
    <xf numFmtId="9" fontId="0" fillId="2" borderId="5" xfId="2" applyNumberFormat="1" applyFont="1" applyFill="1" applyBorder="1" applyAlignment="1">
      <alignment horizontal="center" vertical="center"/>
    </xf>
    <xf numFmtId="9" fontId="0" fillId="3" borderId="1" xfId="2" applyNumberFormat="1" applyFont="1" applyFill="1" applyBorder="1" applyAlignment="1">
      <alignment horizontal="center" vertical="center"/>
    </xf>
    <xf numFmtId="2" fontId="6" fillId="5" borderId="11" xfId="0" applyNumberFormat="1" applyFont="1" applyFill="1" applyBorder="1" applyAlignment="1">
      <alignment horizontal="center" vertical="center"/>
    </xf>
    <xf numFmtId="2" fontId="6" fillId="5" borderId="13" xfId="0" applyNumberFormat="1" applyFont="1" applyFill="1" applyBorder="1" applyAlignment="1">
      <alignment horizontal="center" vertical="center"/>
    </xf>
    <xf numFmtId="2" fontId="6" fillId="5" borderId="12" xfId="0" applyNumberFormat="1" applyFont="1" applyFill="1" applyBorder="1" applyAlignment="1">
      <alignment horizontal="center" vertical="center"/>
    </xf>
    <xf numFmtId="43" fontId="4" fillId="9" borderId="0" xfId="1" applyFont="1" applyFill="1" applyBorder="1" applyAlignment="1">
      <alignment horizontal="center" vertical="center"/>
    </xf>
    <xf numFmtId="43" fontId="4" fillId="9" borderId="10" xfId="1" applyFont="1" applyFill="1" applyBorder="1" applyAlignment="1">
      <alignment horizontal="center" vertical="center"/>
    </xf>
    <xf numFmtId="2" fontId="10" fillId="8" borderId="0" xfId="1" applyNumberFormat="1" applyFont="1" applyFill="1" applyBorder="1" applyAlignment="1">
      <alignment horizontal="center" vertical="center"/>
    </xf>
    <xf numFmtId="2" fontId="4" fillId="8" borderId="0" xfId="1" applyNumberFormat="1" applyFont="1" applyFill="1" applyBorder="1" applyAlignment="1">
      <alignment horizontal="center" vertical="center"/>
    </xf>
    <xf numFmtId="2" fontId="10" fillId="8" borderId="10" xfId="1" applyNumberFormat="1" applyFont="1" applyFill="1" applyBorder="1" applyAlignment="1">
      <alignment horizontal="center" vertical="center"/>
    </xf>
    <xf numFmtId="43" fontId="4" fillId="9" borderId="7" xfId="1" applyFont="1" applyFill="1" applyBorder="1" applyAlignment="1">
      <alignment horizontal="center" vertical="center"/>
    </xf>
    <xf numFmtId="2" fontId="14" fillId="5" borderId="11" xfId="0" applyNumberFormat="1" applyFont="1" applyFill="1" applyBorder="1" applyAlignment="1">
      <alignment horizontal="center" vertical="center"/>
    </xf>
    <xf numFmtId="2" fontId="14" fillId="5" borderId="12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11" fillId="0" borderId="0" xfId="0" applyFont="1"/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11" fillId="3" borderId="1" xfId="0" applyNumberFormat="1" applyFont="1" applyFill="1" applyBorder="1" applyAlignment="1">
      <alignment vertical="center"/>
    </xf>
    <xf numFmtId="9" fontId="11" fillId="3" borderId="1" xfId="0" applyNumberFormat="1" applyFont="1" applyFill="1" applyBorder="1" applyAlignment="1">
      <alignment vertical="center"/>
    </xf>
    <xf numFmtId="2" fontId="14" fillId="5" borderId="0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9" fontId="11" fillId="3" borderId="1" xfId="2" applyNumberFormat="1" applyFont="1" applyFill="1" applyBorder="1" applyAlignment="1">
      <alignment horizontal="center" vertical="center"/>
    </xf>
    <xf numFmtId="2" fontId="14" fillId="5" borderId="7" xfId="0" applyNumberFormat="1" applyFont="1" applyFill="1" applyBorder="1" applyAlignment="1">
      <alignment horizontal="center" vertical="center"/>
    </xf>
    <xf numFmtId="2" fontId="14" fillId="5" borderId="10" xfId="0" applyNumberFormat="1" applyFont="1" applyFill="1" applyBorder="1" applyAlignment="1">
      <alignment horizontal="center" vertical="center"/>
    </xf>
    <xf numFmtId="164" fontId="11" fillId="3" borderId="1" xfId="2" applyNumberFormat="1" applyFont="1" applyFill="1" applyBorder="1" applyAlignment="1">
      <alignment vertical="center"/>
    </xf>
    <xf numFmtId="0" fontId="11" fillId="3" borderId="13" xfId="0" applyFont="1" applyFill="1" applyBorder="1" applyAlignment="1">
      <alignment vertical="center"/>
    </xf>
    <xf numFmtId="9" fontId="11" fillId="3" borderId="11" xfId="0" applyNumberFormat="1" applyFont="1" applyFill="1" applyBorder="1" applyAlignment="1">
      <alignment vertical="center"/>
    </xf>
    <xf numFmtId="10" fontId="11" fillId="3" borderId="1" xfId="0" applyNumberFormat="1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vertical="center"/>
    </xf>
    <xf numFmtId="43" fontId="6" fillId="9" borderId="7" xfId="1" applyFont="1" applyFill="1" applyBorder="1" applyAlignment="1">
      <alignment horizontal="center" vertical="center"/>
    </xf>
    <xf numFmtId="43" fontId="6" fillId="9" borderId="0" xfId="1" applyFont="1" applyFill="1" applyBorder="1" applyAlignment="1">
      <alignment horizontal="center" vertical="center"/>
    </xf>
    <xf numFmtId="43" fontId="6" fillId="9" borderId="6" xfId="1" applyFont="1" applyFill="1" applyBorder="1" applyAlignment="1">
      <alignment horizontal="center" vertical="center"/>
    </xf>
    <xf numFmtId="43" fontId="6" fillId="9" borderId="5" xfId="1" applyFont="1" applyFill="1" applyBorder="1" applyAlignment="1">
      <alignment horizontal="center" vertical="center"/>
    </xf>
    <xf numFmtId="0" fontId="11" fillId="0" borderId="0" xfId="0" applyFont="1" applyBorder="1"/>
    <xf numFmtId="43" fontId="6" fillId="9" borderId="10" xfId="1" applyFont="1" applyFill="1" applyBorder="1" applyAlignment="1">
      <alignment horizontal="center" vertical="center"/>
    </xf>
    <xf numFmtId="43" fontId="6" fillId="9" borderId="9" xfId="1" applyFont="1" applyFill="1" applyBorder="1" applyAlignment="1">
      <alignment horizontal="center" vertical="center"/>
    </xf>
    <xf numFmtId="2" fontId="14" fillId="5" borderId="13" xfId="0" applyNumberFormat="1" applyFont="1" applyFill="1" applyBorder="1" applyAlignment="1">
      <alignment horizontal="center" vertical="center"/>
    </xf>
    <xf numFmtId="9" fontId="11" fillId="3" borderId="1" xfId="0" applyNumberFormat="1" applyFont="1" applyFill="1" applyBorder="1" applyAlignment="1">
      <alignment horizontal="center" vertical="center"/>
    </xf>
    <xf numFmtId="43" fontId="17" fillId="8" borderId="7" xfId="1" applyFont="1" applyFill="1" applyBorder="1" applyAlignment="1">
      <alignment horizontal="center" vertical="center"/>
    </xf>
    <xf numFmtId="43" fontId="17" fillId="8" borderId="0" xfId="1" applyFont="1" applyFill="1" applyBorder="1" applyAlignment="1">
      <alignment horizontal="center" vertical="center"/>
    </xf>
    <xf numFmtId="43" fontId="18" fillId="8" borderId="0" xfId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right"/>
    </xf>
    <xf numFmtId="2" fontId="19" fillId="0" borderId="0" xfId="0" applyNumberFormat="1" applyFont="1" applyAlignment="1">
      <alignment horizontal="center"/>
    </xf>
    <xf numFmtId="166" fontId="4" fillId="8" borderId="7" xfId="1" applyNumberFormat="1" applyFont="1" applyFill="1" applyBorder="1" applyAlignment="1">
      <alignment horizontal="center" vertical="center"/>
    </xf>
    <xf numFmtId="166" fontId="4" fillId="8" borderId="0" xfId="1" applyNumberFormat="1" applyFont="1" applyFill="1" applyBorder="1" applyAlignment="1">
      <alignment horizontal="center" vertical="center"/>
    </xf>
    <xf numFmtId="9" fontId="0" fillId="11" borderId="1" xfId="2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43" fontId="4" fillId="8" borderId="1" xfId="1" applyFont="1" applyFill="1" applyBorder="1" applyAlignment="1">
      <alignment horizontal="center" vertical="center"/>
    </xf>
    <xf numFmtId="43" fontId="4" fillId="8" borderId="4" xfId="1" applyFont="1" applyFill="1" applyBorder="1" applyAlignment="1">
      <alignment horizontal="center" vertical="center"/>
    </xf>
    <xf numFmtId="9" fontId="15" fillId="10" borderId="5" xfId="2" applyNumberFormat="1" applyFont="1" applyFill="1" applyBorder="1" applyAlignment="1">
      <alignment horizontal="center" vertical="center"/>
    </xf>
    <xf numFmtId="0" fontId="6" fillId="11" borderId="3" xfId="0" applyFont="1" applyFill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2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right"/>
    </xf>
    <xf numFmtId="0" fontId="2" fillId="11" borderId="1" xfId="0" applyFont="1" applyFill="1" applyBorder="1" applyAlignment="1">
      <alignment horizontal="left" vertical="center" wrapText="1"/>
    </xf>
    <xf numFmtId="0" fontId="2" fillId="11" borderId="3" xfId="0" applyFont="1" applyFill="1" applyBorder="1" applyAlignment="1">
      <alignment horizontal="left" vertical="center" wrapText="1"/>
    </xf>
    <xf numFmtId="0" fontId="15" fillId="10" borderId="6" xfId="0" applyFont="1" applyFill="1" applyBorder="1" applyAlignment="1">
      <alignment horizontal="center" vertical="center"/>
    </xf>
    <xf numFmtId="167" fontId="4" fillId="11" borderId="1" xfId="2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6" fillId="0" borderId="0" xfId="0" applyFont="1"/>
    <xf numFmtId="43" fontId="4" fillId="9" borderId="10" xfId="1" applyNumberFormat="1" applyFont="1" applyFill="1" applyBorder="1" applyAlignment="1">
      <alignment horizontal="center" vertical="center"/>
    </xf>
    <xf numFmtId="43" fontId="4" fillId="9" borderId="7" xfId="1" applyNumberFormat="1" applyFont="1" applyFill="1" applyBorder="1" applyAlignment="1">
      <alignment horizontal="center" vertical="center"/>
    </xf>
    <xf numFmtId="43" fontId="4" fillId="9" borderId="0" xfId="1" applyNumberFormat="1" applyFont="1" applyFill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2" fontId="3" fillId="0" borderId="0" xfId="0" applyNumberFormat="1" applyFont="1" applyAlignment="1">
      <alignment horizontal="right"/>
    </xf>
    <xf numFmtId="1" fontId="15" fillId="5" borderId="11" xfId="0" applyNumberFormat="1" applyFont="1" applyFill="1" applyBorder="1" applyAlignment="1">
      <alignment horizontal="center" vertical="center"/>
    </xf>
    <xf numFmtId="1" fontId="15" fillId="5" borderId="0" xfId="0" applyNumberFormat="1" applyFont="1" applyFill="1" applyBorder="1" applyAlignment="1">
      <alignment horizontal="center" vertical="center"/>
    </xf>
    <xf numFmtId="43" fontId="4" fillId="8" borderId="0" xfId="1" applyFont="1" applyFill="1" applyBorder="1" applyAlignment="1">
      <alignment horizontal="left" vertical="center"/>
    </xf>
    <xf numFmtId="2" fontId="15" fillId="4" borderId="5" xfId="0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/>
    </xf>
    <xf numFmtId="2" fontId="21" fillId="10" borderId="6" xfId="0" applyNumberFormat="1" applyFont="1" applyFill="1" applyBorder="1" applyAlignment="1">
      <alignment horizontal="center" vertical="center"/>
    </xf>
    <xf numFmtId="2" fontId="21" fillId="10" borderId="5" xfId="0" applyNumberFormat="1" applyFont="1" applyFill="1" applyBorder="1" applyAlignment="1">
      <alignment horizontal="center" vertical="center"/>
    </xf>
    <xf numFmtId="2" fontId="21" fillId="10" borderId="9" xfId="0" applyNumberFormat="1" applyFont="1" applyFill="1" applyBorder="1" applyAlignment="1">
      <alignment horizontal="center" vertical="center"/>
    </xf>
    <xf numFmtId="2" fontId="15" fillId="5" borderId="7" xfId="0" applyNumberFormat="1" applyFont="1" applyFill="1" applyBorder="1" applyAlignment="1">
      <alignment horizontal="center" vertical="center"/>
    </xf>
    <xf numFmtId="2" fontId="15" fillId="5" borderId="0" xfId="0" applyNumberFormat="1" applyFont="1" applyFill="1" applyBorder="1" applyAlignment="1">
      <alignment horizontal="center" vertical="center"/>
    </xf>
    <xf numFmtId="2" fontId="15" fillId="5" borderId="10" xfId="0" applyNumberFormat="1" applyFont="1" applyFill="1" applyBorder="1" applyAlignment="1">
      <alignment horizontal="center" vertical="center"/>
    </xf>
    <xf numFmtId="0" fontId="24" fillId="8" borderId="14" xfId="0" applyFont="1" applyFill="1" applyBorder="1" applyAlignment="1">
      <alignment horizontal="center" vertical="center" textRotation="90"/>
    </xf>
    <xf numFmtId="0" fontId="24" fillId="8" borderId="15" xfId="0" applyFont="1" applyFill="1" applyBorder="1" applyAlignment="1">
      <alignment horizontal="center" vertical="center" textRotation="90"/>
    </xf>
    <xf numFmtId="0" fontId="24" fillId="8" borderId="8" xfId="0" applyFont="1" applyFill="1" applyBorder="1" applyAlignment="1">
      <alignment horizontal="center" vertical="center" textRotation="90"/>
    </xf>
    <xf numFmtId="0" fontId="15" fillId="5" borderId="13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1" fontId="15" fillId="5" borderId="11" xfId="0" applyNumberFormat="1" applyFont="1" applyFill="1" applyBorder="1" applyAlignment="1">
      <alignment horizontal="center" vertical="center"/>
    </xf>
    <xf numFmtId="1" fontId="15" fillId="5" borderId="0" xfId="0" applyNumberFormat="1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2" fontId="15" fillId="4" borderId="6" xfId="0" applyNumberFormat="1" applyFont="1" applyFill="1" applyBorder="1" applyAlignment="1">
      <alignment horizontal="center" vertical="center"/>
    </xf>
    <xf numFmtId="2" fontId="15" fillId="4" borderId="5" xfId="0" applyNumberFormat="1" applyFont="1" applyFill="1" applyBorder="1" applyAlignment="1">
      <alignment horizontal="center" vertical="center"/>
    </xf>
    <xf numFmtId="2" fontId="15" fillId="4" borderId="9" xfId="0" applyNumberFormat="1" applyFont="1" applyFill="1" applyBorder="1" applyAlignment="1">
      <alignment horizontal="center" vertical="center"/>
    </xf>
    <xf numFmtId="43" fontId="4" fillId="8" borderId="7" xfId="1" applyFont="1" applyFill="1" applyBorder="1" applyAlignment="1">
      <alignment horizontal="left" vertical="center"/>
    </xf>
    <xf numFmtId="43" fontId="4" fillId="8" borderId="0" xfId="1" applyFont="1" applyFill="1" applyBorder="1" applyAlignment="1">
      <alignment horizontal="left" vertical="center"/>
    </xf>
    <xf numFmtId="43" fontId="4" fillId="8" borderId="10" xfId="1" applyFont="1" applyFill="1" applyBorder="1" applyAlignment="1">
      <alignment horizontal="left" vertical="center"/>
    </xf>
    <xf numFmtId="2" fontId="4" fillId="5" borderId="5" xfId="0" applyNumberFormat="1" applyFont="1" applyFill="1" applyBorder="1" applyAlignment="1">
      <alignment horizontal="center" vertical="center"/>
    </xf>
    <xf numFmtId="2" fontId="4" fillId="5" borderId="6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2" fontId="15" fillId="5" borderId="11" xfId="0" applyNumberFormat="1" applyFont="1" applyFill="1" applyBorder="1" applyAlignment="1">
      <alignment horizontal="center" vertical="center"/>
    </xf>
    <xf numFmtId="2" fontId="15" fillId="5" borderId="5" xfId="0" applyNumberFormat="1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right" vertical="center" indent="1"/>
    </xf>
    <xf numFmtId="0" fontId="2" fillId="9" borderId="11" xfId="0" applyFont="1" applyFill="1" applyBorder="1" applyAlignment="1">
      <alignment horizontal="right" vertical="center" indent="1"/>
    </xf>
    <xf numFmtId="0" fontId="0" fillId="9" borderId="7" xfId="0" applyFill="1" applyBorder="1" applyAlignment="1">
      <alignment horizontal="right" vertical="center" indent="1"/>
    </xf>
    <xf numFmtId="0" fontId="0" fillId="9" borderId="0" xfId="0" applyFill="1" applyBorder="1" applyAlignment="1">
      <alignment horizontal="right" vertical="center" indent="1"/>
    </xf>
    <xf numFmtId="0" fontId="0" fillId="9" borderId="6" xfId="0" applyFill="1" applyBorder="1" applyAlignment="1">
      <alignment horizontal="right" vertical="center" indent="1"/>
    </xf>
    <xf numFmtId="0" fontId="0" fillId="9" borderId="5" xfId="0" applyFill="1" applyBorder="1" applyAlignment="1">
      <alignment horizontal="right" vertical="center" inden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textRotation="90"/>
    </xf>
    <xf numFmtId="0" fontId="7" fillId="7" borderId="15" xfId="0" applyFont="1" applyFill="1" applyBorder="1" applyAlignment="1">
      <alignment horizontal="center" vertical="center" textRotation="90"/>
    </xf>
    <xf numFmtId="0" fontId="7" fillId="7" borderId="8" xfId="0" applyFont="1" applyFill="1" applyBorder="1" applyAlignment="1">
      <alignment horizontal="center" vertical="center" textRotation="90"/>
    </xf>
    <xf numFmtId="0" fontId="7" fillId="6" borderId="14" xfId="0" applyFont="1" applyFill="1" applyBorder="1" applyAlignment="1">
      <alignment horizontal="center" vertical="center" textRotation="90"/>
    </xf>
    <xf numFmtId="0" fontId="7" fillId="6" borderId="15" xfId="0" applyFont="1" applyFill="1" applyBorder="1" applyAlignment="1">
      <alignment horizontal="center" vertical="center" textRotation="90"/>
    </xf>
    <xf numFmtId="0" fontId="7" fillId="6" borderId="8" xfId="0" applyFont="1" applyFill="1" applyBorder="1" applyAlignment="1">
      <alignment horizontal="center" vertical="center" textRotation="90"/>
    </xf>
    <xf numFmtId="0" fontId="15" fillId="5" borderId="13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13" xfId="0" applyFont="1" applyFill="1" applyBorder="1" applyAlignment="1">
      <alignment horizontal="left" vertical="center"/>
    </xf>
    <xf numFmtId="0" fontId="12" fillId="3" borderId="7" xfId="0" applyFont="1" applyFill="1" applyBorder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0" fontId="12" fillId="3" borderId="14" xfId="0" applyFont="1" applyFill="1" applyBorder="1" applyAlignment="1">
      <alignment horizontal="left" vertical="center"/>
    </xf>
    <xf numFmtId="0" fontId="12" fillId="3" borderId="15" xfId="0" applyFont="1" applyFill="1" applyBorder="1" applyAlignment="1">
      <alignment horizontal="left" vertical="center"/>
    </xf>
    <xf numFmtId="0" fontId="12" fillId="3" borderId="8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166" fontId="16" fillId="8" borderId="11" xfId="0" applyNumberFormat="1" applyFont="1" applyFill="1" applyBorder="1" applyAlignment="1">
      <alignment horizontal="left" vertical="center"/>
    </xf>
    <xf numFmtId="166" fontId="16" fillId="8" borderId="12" xfId="0" applyNumberFormat="1" applyFont="1" applyFill="1" applyBorder="1" applyAlignment="1">
      <alignment horizontal="left" vertical="center"/>
    </xf>
    <xf numFmtId="43" fontId="16" fillId="8" borderId="13" xfId="1" applyFont="1" applyFill="1" applyBorder="1" applyAlignment="1">
      <alignment horizontal="center" vertical="center"/>
    </xf>
    <xf numFmtId="43" fontId="16" fillId="8" borderId="11" xfId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147">
    <dxf>
      <font>
        <color rgb="FFFF000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colors>
    <mruColors>
      <color rgb="FF71C2FF"/>
      <color rgb="FFB9E1FF"/>
      <color rgb="FFE5F4FF"/>
      <color rgb="FF97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3ECF9-4592-4625-AAFD-057B3FA9DC4B}">
  <sheetPr>
    <tabColor rgb="FF71C2FF"/>
    <pageSetUpPr fitToPage="1"/>
  </sheetPr>
  <dimension ref="B2:J11"/>
  <sheetViews>
    <sheetView showGridLines="0" zoomScaleNormal="100" workbookViewId="0">
      <selection activeCell="G16" sqref="G16"/>
    </sheetView>
  </sheetViews>
  <sheetFormatPr baseColWidth="10" defaultColWidth="11.5" defaultRowHeight="19" x14ac:dyDescent="0.25"/>
  <cols>
    <col min="1" max="1" width="2" bestFit="1" customWidth="1"/>
    <col min="2" max="2" width="5.33203125" customWidth="1"/>
    <col min="3" max="3" width="93" customWidth="1"/>
    <col min="4" max="4" width="8" customWidth="1"/>
    <col min="5" max="5" width="8" style="117" customWidth="1"/>
    <col min="6" max="10" width="11.83203125" style="3" customWidth="1"/>
  </cols>
  <sheetData>
    <row r="2" spans="2:10" s="2" customFormat="1" ht="32.25" customHeight="1" x14ac:dyDescent="0.2">
      <c r="C2" s="108" t="s">
        <v>0</v>
      </c>
      <c r="D2" s="16"/>
      <c r="E2" s="26"/>
      <c r="F2" s="103" t="s">
        <v>1</v>
      </c>
      <c r="G2" s="104" t="s">
        <v>2</v>
      </c>
      <c r="H2" s="104" t="s">
        <v>3</v>
      </c>
      <c r="I2" s="104" t="s">
        <v>4</v>
      </c>
      <c r="J2" s="105" t="s">
        <v>5</v>
      </c>
    </row>
    <row r="3" spans="2:10" s="2" customFormat="1" ht="78" customHeight="1" x14ac:dyDescent="0.2">
      <c r="B3" s="136" t="s">
        <v>6</v>
      </c>
      <c r="C3" s="112" t="s">
        <v>7</v>
      </c>
      <c r="D3" s="99">
        <v>0.1</v>
      </c>
      <c r="E3" s="115">
        <f>AVERAGE(F3:J3)</f>
        <v>5</v>
      </c>
      <c r="F3" s="107">
        <v>5</v>
      </c>
      <c r="G3" s="100">
        <v>6</v>
      </c>
      <c r="H3" s="100">
        <v>5</v>
      </c>
      <c r="I3" s="100">
        <v>5</v>
      </c>
      <c r="J3" s="101">
        <v>4</v>
      </c>
    </row>
    <row r="4" spans="2:10" s="2" customFormat="1" ht="77.25" customHeight="1" x14ac:dyDescent="0.2">
      <c r="B4" s="137"/>
      <c r="C4" s="113" t="s">
        <v>8</v>
      </c>
      <c r="D4" s="99">
        <v>0.5</v>
      </c>
      <c r="E4" s="115">
        <f t="shared" ref="E4:E7" si="0">AVERAGE(F4:J4)</f>
        <v>3.8</v>
      </c>
      <c r="F4" s="107">
        <v>4</v>
      </c>
      <c r="G4" s="100">
        <v>4</v>
      </c>
      <c r="H4" s="100">
        <v>4</v>
      </c>
      <c r="I4" s="100">
        <v>4</v>
      </c>
      <c r="J4" s="102">
        <v>3</v>
      </c>
    </row>
    <row r="5" spans="2:10" s="2" customFormat="1" ht="77.25" customHeight="1" x14ac:dyDescent="0.2">
      <c r="B5" s="137"/>
      <c r="C5" s="113" t="s">
        <v>9</v>
      </c>
      <c r="D5" s="99">
        <v>0.15</v>
      </c>
      <c r="E5" s="115">
        <f t="shared" si="0"/>
        <v>6.4</v>
      </c>
      <c r="F5" s="107">
        <v>6</v>
      </c>
      <c r="G5" s="100">
        <v>6</v>
      </c>
      <c r="H5" s="100">
        <v>6</v>
      </c>
      <c r="I5" s="100">
        <v>6</v>
      </c>
      <c r="J5" s="102">
        <v>8</v>
      </c>
    </row>
    <row r="6" spans="2:10" s="2" customFormat="1" ht="73.5" customHeight="1" x14ac:dyDescent="0.2">
      <c r="B6" s="137"/>
      <c r="C6" s="113" t="s">
        <v>10</v>
      </c>
      <c r="D6" s="99">
        <v>0.15</v>
      </c>
      <c r="E6" s="115">
        <f t="shared" si="0"/>
        <v>3</v>
      </c>
      <c r="F6" s="107">
        <v>3</v>
      </c>
      <c r="G6" s="100">
        <v>3</v>
      </c>
      <c r="H6" s="100">
        <v>3</v>
      </c>
      <c r="I6" s="100">
        <v>4</v>
      </c>
      <c r="J6" s="102">
        <v>2</v>
      </c>
    </row>
    <row r="7" spans="2:10" s="2" customFormat="1" ht="115.5" customHeight="1" x14ac:dyDescent="0.2">
      <c r="B7" s="137"/>
      <c r="C7" s="112" t="s">
        <v>11</v>
      </c>
      <c r="D7" s="99">
        <v>0.1</v>
      </c>
      <c r="E7" s="115">
        <f t="shared" si="0"/>
        <v>7</v>
      </c>
      <c r="F7" s="107">
        <v>7</v>
      </c>
      <c r="G7" s="100">
        <v>7</v>
      </c>
      <c r="H7" s="100">
        <v>6</v>
      </c>
      <c r="I7" s="100">
        <v>7</v>
      </c>
      <c r="J7" s="101">
        <v>8</v>
      </c>
    </row>
    <row r="8" spans="2:10" s="1" customFormat="1" ht="22.5" customHeight="1" x14ac:dyDescent="0.2">
      <c r="B8" s="137"/>
      <c r="C8" s="139" t="s">
        <v>12</v>
      </c>
      <c r="D8" s="141">
        <v>10</v>
      </c>
      <c r="E8" s="123"/>
      <c r="F8" s="90">
        <f>F3*$D$3+F4*$D$4+F5*$D$5+F6*$D$6+F7*$D$7</f>
        <v>4.55</v>
      </c>
      <c r="G8" s="47">
        <f t="shared" ref="G8:J8" si="1">G3*$D$3+G4*$D$4+G5*$D$5+G6*$D$6+G7*$D$7</f>
        <v>4.6500000000000004</v>
      </c>
      <c r="H8" s="47">
        <f t="shared" si="1"/>
        <v>4.4499999999999993</v>
      </c>
      <c r="I8" s="47">
        <f t="shared" si="1"/>
        <v>4.7</v>
      </c>
      <c r="J8" s="48">
        <f t="shared" si="1"/>
        <v>4.1999999999999993</v>
      </c>
    </row>
    <row r="9" spans="2:10" s="18" customFormat="1" ht="22.5" customHeight="1" x14ac:dyDescent="0.2">
      <c r="B9" s="137"/>
      <c r="C9" s="140"/>
      <c r="D9" s="142"/>
      <c r="E9" s="124"/>
      <c r="F9" s="133">
        <f>AVERAGE(F8:J8)</f>
        <v>4.51</v>
      </c>
      <c r="G9" s="134"/>
      <c r="H9" s="134"/>
      <c r="I9" s="134"/>
      <c r="J9" s="135"/>
    </row>
    <row r="10" spans="2:10" s="18" customFormat="1" ht="22.5" customHeight="1" x14ac:dyDescent="0.2">
      <c r="B10" s="138"/>
      <c r="C10" s="114" t="s">
        <v>13</v>
      </c>
      <c r="D10" s="106"/>
      <c r="E10" s="106"/>
      <c r="F10" s="130" t="str">
        <f>IF(F9&lt;5,"NO APTO","APTO")</f>
        <v>NO APTO</v>
      </c>
      <c r="G10" s="131"/>
      <c r="H10" s="131"/>
      <c r="I10" s="131"/>
      <c r="J10" s="132"/>
    </row>
    <row r="11" spans="2:10" x14ac:dyDescent="0.25">
      <c r="D11" s="111" t="s">
        <v>14</v>
      </c>
      <c r="E11" s="116"/>
      <c r="F11" s="109"/>
      <c r="G11" s="109"/>
      <c r="H11" s="110">
        <f>MAX(F8:J8)-MIN(F8:J8)</f>
        <v>0.50000000000000089</v>
      </c>
      <c r="I11" s="109" t="str">
        <f>IF(H11&lt;3,"Cumple","No cumple")</f>
        <v>Cumple</v>
      </c>
    </row>
  </sheetData>
  <mergeCells count="5">
    <mergeCell ref="F10:J10"/>
    <mergeCell ref="F9:J9"/>
    <mergeCell ref="B3:B10"/>
    <mergeCell ref="C8:C9"/>
    <mergeCell ref="D8:D9"/>
  </mergeCells>
  <conditionalFormatting sqref="F10:J10">
    <cfRule type="cellIs" dxfId="146" priority="1" operator="equal">
      <formula>"NO APTO"</formula>
    </cfRule>
  </conditionalFormatting>
  <pageMargins left="0.31496062992125984" right="0.31496062992125984" top="0.15748031496062992" bottom="0.35433070866141736" header="0.19685039370078741" footer="0.31496062992125984"/>
  <pageSetup paperSize="9" scale="1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2:K80"/>
  <sheetViews>
    <sheetView showGridLines="0" tabSelected="1" zoomScale="85" zoomScaleNormal="85" workbookViewId="0">
      <pane xSplit="5" ySplit="12" topLeftCell="F13" activePane="bottomRight" state="frozen"/>
      <selection pane="topRight" activeCell="F1" sqref="F1"/>
      <selection pane="bottomLeft" activeCell="A11" sqref="A11"/>
      <selection pane="bottomRight" activeCell="F63" sqref="F63:J71"/>
    </sheetView>
  </sheetViews>
  <sheetFormatPr baseColWidth="10" defaultColWidth="11.5" defaultRowHeight="15" x14ac:dyDescent="0.2"/>
  <cols>
    <col min="1" max="1" width="2" bestFit="1" customWidth="1"/>
    <col min="2" max="2" width="3.33203125" bestFit="1" customWidth="1"/>
    <col min="3" max="3" width="17.33203125" customWidth="1"/>
    <col min="4" max="4" width="21.33203125" customWidth="1"/>
    <col min="5" max="5" width="9.6640625" customWidth="1"/>
    <col min="6" max="6" width="9.1640625" style="3" bestFit="1" customWidth="1"/>
    <col min="7" max="8" width="8.1640625" style="3" customWidth="1"/>
    <col min="9" max="9" width="10.5" style="3" bestFit="1" customWidth="1"/>
    <col min="10" max="10" width="8.1640625" style="3" customWidth="1"/>
  </cols>
  <sheetData>
    <row r="2" spans="2:11" x14ac:dyDescent="0.2">
      <c r="D2" s="95" t="s">
        <v>15</v>
      </c>
      <c r="E2" s="96" t="s">
        <v>16</v>
      </c>
      <c r="F2" s="195">
        <f t="shared" ref="F2:F3" si="0">MAX(F10:J10)-MIN(F10:J10)</f>
        <v>0</v>
      </c>
      <c r="G2" s="195"/>
      <c r="H2" s="195"/>
      <c r="I2" s="195"/>
      <c r="J2" s="195"/>
    </row>
    <row r="3" spans="2:11" x14ac:dyDescent="0.2">
      <c r="D3" s="122" t="s">
        <v>17</v>
      </c>
      <c r="E3" s="129" t="s">
        <v>16</v>
      </c>
      <c r="F3" s="195">
        <f t="shared" si="0"/>
        <v>0</v>
      </c>
      <c r="G3" s="195"/>
      <c r="H3" s="195"/>
      <c r="I3" s="195"/>
      <c r="J3" s="195"/>
    </row>
    <row r="4" spans="2:11" x14ac:dyDescent="0.2">
      <c r="D4" s="122" t="s">
        <v>18</v>
      </c>
      <c r="E4" s="129" t="s">
        <v>16</v>
      </c>
      <c r="F4" s="196">
        <f t="shared" ref="F4" si="1">MAX(F12:J12)-MIN(F12:J12)</f>
        <v>0</v>
      </c>
      <c r="G4" s="196"/>
      <c r="H4" s="196"/>
      <c r="I4" s="196"/>
      <c r="J4" s="196"/>
    </row>
    <row r="5" spans="2:11" s="16" customFormat="1" ht="29" x14ac:dyDescent="0.2">
      <c r="F5" s="193" t="s">
        <v>19</v>
      </c>
      <c r="G5" s="194"/>
      <c r="H5" s="194"/>
      <c r="I5" s="191">
        <f>F8+I8</f>
        <v>0</v>
      </c>
      <c r="J5" s="192"/>
    </row>
    <row r="6" spans="2:11" s="16" customFormat="1" ht="19" x14ac:dyDescent="0.2">
      <c r="F6" s="148" t="s">
        <v>17</v>
      </c>
      <c r="G6" s="149"/>
      <c r="H6" s="125"/>
      <c r="I6" s="149" t="s">
        <v>20</v>
      </c>
      <c r="J6" s="150"/>
    </row>
    <row r="7" spans="2:11" s="16" customFormat="1" ht="15" customHeight="1" x14ac:dyDescent="0.2">
      <c r="F7" s="92" t="s">
        <v>21</v>
      </c>
      <c r="G7" s="93" t="s">
        <v>22</v>
      </c>
      <c r="H7" s="94"/>
      <c r="I7" s="93" t="s">
        <v>21</v>
      </c>
      <c r="J7" s="93" t="s">
        <v>22</v>
      </c>
    </row>
    <row r="8" spans="2:11" s="27" customFormat="1" ht="19" x14ac:dyDescent="0.2">
      <c r="F8" s="97">
        <f>ROUND(G8/2,4)</f>
        <v>0</v>
      </c>
      <c r="G8" s="43">
        <f>F18</f>
        <v>0</v>
      </c>
      <c r="H8" s="44"/>
      <c r="I8" s="98">
        <f>ROUND(J8/2,4)</f>
        <v>0</v>
      </c>
      <c r="J8" s="45">
        <f>F25+F39+F46+F54+F61+F74</f>
        <v>0</v>
      </c>
    </row>
    <row r="9" spans="2:11" s="2" customFormat="1" ht="19" x14ac:dyDescent="0.2">
      <c r="C9" s="26" t="s">
        <v>0</v>
      </c>
      <c r="D9" s="16"/>
      <c r="E9" s="16"/>
      <c r="F9" s="46" t="s">
        <v>1</v>
      </c>
      <c r="G9" s="41" t="s">
        <v>2</v>
      </c>
      <c r="H9" s="41" t="s">
        <v>3</v>
      </c>
      <c r="I9" s="41" t="s">
        <v>4</v>
      </c>
      <c r="J9" s="42" t="s">
        <v>5</v>
      </c>
    </row>
    <row r="10" spans="2:11" s="2" customFormat="1" ht="19" x14ac:dyDescent="0.2">
      <c r="C10" s="26"/>
      <c r="D10" s="157" t="s">
        <v>23</v>
      </c>
      <c r="E10" s="158"/>
      <c r="F10" s="119">
        <f>F11/2+F12/2</f>
        <v>0</v>
      </c>
      <c r="G10" s="120">
        <f>G11/2+G12/2</f>
        <v>0</v>
      </c>
      <c r="H10" s="120">
        <f t="shared" ref="H10:J10" si="2">H11/2+H12/2</f>
        <v>0</v>
      </c>
      <c r="I10" s="120">
        <f t="shared" si="2"/>
        <v>0</v>
      </c>
      <c r="J10" s="118">
        <f t="shared" si="2"/>
        <v>0</v>
      </c>
    </row>
    <row r="11" spans="2:11" s="2" customFormat="1" ht="19" x14ac:dyDescent="0.2">
      <c r="C11" s="26"/>
      <c r="D11" s="159" t="s">
        <v>17</v>
      </c>
      <c r="E11" s="160"/>
      <c r="F11" s="83">
        <f>F17</f>
        <v>0</v>
      </c>
      <c r="G11" s="84">
        <f t="shared" ref="G11:J11" si="3">G17</f>
        <v>0</v>
      </c>
      <c r="H11" s="84">
        <f t="shared" si="3"/>
        <v>0</v>
      </c>
      <c r="I11" s="84">
        <f t="shared" si="3"/>
        <v>0</v>
      </c>
      <c r="J11" s="88">
        <f t="shared" si="3"/>
        <v>0</v>
      </c>
    </row>
    <row r="12" spans="2:11" s="2" customFormat="1" ht="19" x14ac:dyDescent="0.2">
      <c r="C12" s="26"/>
      <c r="D12" s="161" t="s">
        <v>20</v>
      </c>
      <c r="E12" s="162"/>
      <c r="F12" s="85">
        <f t="shared" ref="F12:J12" si="4">F23/$E$23*$E$25+F37/$E$37*$E$39+F44/$E$44*$E$46+F52/$E$52*$E$54+F59/$E$59*$E$61+F72/$E$72*$E$74</f>
        <v>0</v>
      </c>
      <c r="G12" s="86">
        <f t="shared" si="4"/>
        <v>0</v>
      </c>
      <c r="H12" s="86">
        <f t="shared" si="4"/>
        <v>0</v>
      </c>
      <c r="I12" s="86">
        <f t="shared" si="4"/>
        <v>0</v>
      </c>
      <c r="J12" s="89">
        <f t="shared" si="4"/>
        <v>0</v>
      </c>
      <c r="K12" s="121"/>
    </row>
    <row r="13" spans="2:11" s="6" customFormat="1" ht="6.5" customHeight="1" x14ac:dyDescent="0.2">
      <c r="C13" s="31"/>
      <c r="F13" s="32"/>
      <c r="G13" s="33"/>
      <c r="H13" s="33"/>
      <c r="I13" s="33"/>
      <c r="J13" s="34"/>
    </row>
    <row r="14" spans="2:11" s="2" customFormat="1" ht="18.75" customHeight="1" x14ac:dyDescent="0.2">
      <c r="B14" s="167" t="s">
        <v>24</v>
      </c>
      <c r="C14" s="179" t="s">
        <v>25</v>
      </c>
      <c r="D14" s="179"/>
      <c r="E14" s="35">
        <v>0.15</v>
      </c>
      <c r="F14" s="23"/>
      <c r="G14" s="24"/>
      <c r="H14" s="24"/>
      <c r="I14" s="24"/>
      <c r="J14" s="25"/>
    </row>
    <row r="15" spans="2:11" s="2" customFormat="1" ht="19" x14ac:dyDescent="0.2">
      <c r="B15" s="168"/>
      <c r="C15" s="180" t="s">
        <v>26</v>
      </c>
      <c r="D15" s="180"/>
      <c r="E15" s="36">
        <v>0.75</v>
      </c>
      <c r="F15" s="20"/>
      <c r="G15" s="21"/>
      <c r="H15" s="21"/>
      <c r="I15" s="21"/>
      <c r="J15" s="22"/>
    </row>
    <row r="16" spans="2:11" s="2" customFormat="1" ht="22.5" customHeight="1" x14ac:dyDescent="0.2">
      <c r="B16" s="168"/>
      <c r="C16" s="179" t="s">
        <v>27</v>
      </c>
      <c r="D16" s="179"/>
      <c r="E16" s="35">
        <v>0.1</v>
      </c>
      <c r="F16" s="23"/>
      <c r="G16" s="24"/>
      <c r="H16" s="24"/>
      <c r="I16" s="24"/>
      <c r="J16" s="25"/>
    </row>
    <row r="17" spans="1:10" s="1" customFormat="1" ht="22.5" customHeight="1" x14ac:dyDescent="0.2">
      <c r="B17" s="168"/>
      <c r="C17" s="163" t="s">
        <v>28</v>
      </c>
      <c r="D17" s="164"/>
      <c r="E17" s="154">
        <v>10</v>
      </c>
      <c r="F17" s="39">
        <f>(F14*$E$14/10+F15*$E$15/10+F16*$E$16/10)*$E$17</f>
        <v>0</v>
      </c>
      <c r="G17" s="38">
        <f t="shared" ref="G17:J17" si="5">(G14*$E$14/10+G15*$E$15/10+G16*$E$16/10)*$E$17</f>
        <v>0</v>
      </c>
      <c r="H17" s="38">
        <f t="shared" si="5"/>
        <v>0</v>
      </c>
      <c r="I17" s="38">
        <f t="shared" si="5"/>
        <v>0</v>
      </c>
      <c r="J17" s="40">
        <f t="shared" si="5"/>
        <v>0</v>
      </c>
    </row>
    <row r="18" spans="1:10" s="18" customFormat="1" ht="22.5" customHeight="1" x14ac:dyDescent="0.2">
      <c r="B18" s="169"/>
      <c r="C18" s="165"/>
      <c r="D18" s="166"/>
      <c r="E18" s="155"/>
      <c r="F18" s="152">
        <f>AVERAGE(F17:J17)</f>
        <v>0</v>
      </c>
      <c r="G18" s="151"/>
      <c r="H18" s="151"/>
      <c r="I18" s="151"/>
      <c r="J18" s="153"/>
    </row>
    <row r="19" spans="1:10" s="9" customFormat="1" ht="7.25" customHeight="1" x14ac:dyDescent="0.2">
      <c r="B19" s="5"/>
      <c r="C19" s="8"/>
      <c r="E19" s="11"/>
      <c r="F19" s="28"/>
      <c r="G19" s="10"/>
      <c r="H19" s="10"/>
      <c r="I19" s="10"/>
      <c r="J19" s="29"/>
    </row>
    <row r="20" spans="1:10" s="2" customFormat="1" ht="18.75" customHeight="1" x14ac:dyDescent="0.2">
      <c r="B20" s="170" t="s">
        <v>29</v>
      </c>
      <c r="C20" s="185" t="s">
        <v>30</v>
      </c>
      <c r="D20" s="30" t="s">
        <v>31</v>
      </c>
      <c r="E20" s="37">
        <v>0.4</v>
      </c>
      <c r="F20" s="12"/>
      <c r="G20" s="13"/>
      <c r="H20" s="13"/>
      <c r="I20" s="13"/>
      <c r="J20" s="14"/>
    </row>
    <row r="21" spans="1:10" s="2" customFormat="1" ht="19" x14ac:dyDescent="0.2">
      <c r="B21" s="171"/>
      <c r="C21" s="185"/>
      <c r="D21" s="30" t="s">
        <v>32</v>
      </c>
      <c r="E21" s="37">
        <v>0.5</v>
      </c>
      <c r="F21" s="12"/>
      <c r="G21" s="13"/>
      <c r="H21" s="13"/>
      <c r="I21" s="13"/>
      <c r="J21" s="14"/>
    </row>
    <row r="22" spans="1:10" s="2" customFormat="1" ht="22.5" customHeight="1" x14ac:dyDescent="0.2">
      <c r="B22" s="171"/>
      <c r="C22" s="7" t="s">
        <v>33</v>
      </c>
      <c r="D22" s="30" t="s">
        <v>34</v>
      </c>
      <c r="E22" s="37">
        <v>0.1</v>
      </c>
      <c r="F22" s="12"/>
      <c r="G22" s="13"/>
      <c r="H22" s="13"/>
      <c r="I22" s="13"/>
      <c r="J22" s="14"/>
    </row>
    <row r="23" spans="1:10" s="2" customFormat="1" ht="22.5" customHeight="1" x14ac:dyDescent="0.2">
      <c r="B23" s="171"/>
      <c r="C23" s="173" t="s">
        <v>28</v>
      </c>
      <c r="D23" s="174"/>
      <c r="E23" s="156">
        <v>10</v>
      </c>
      <c r="F23" s="90">
        <f>F20*$E$20+F21*$E$21+F22*$E$22</f>
        <v>0</v>
      </c>
      <c r="G23" s="47">
        <f t="shared" ref="G23:J23" si="6">G20*$E$20+G21*$E$21+G22*$E$22</f>
        <v>0</v>
      </c>
      <c r="H23" s="47">
        <f t="shared" si="6"/>
        <v>0</v>
      </c>
      <c r="I23" s="47">
        <f t="shared" si="6"/>
        <v>0</v>
      </c>
      <c r="J23" s="48">
        <f t="shared" si="6"/>
        <v>0</v>
      </c>
    </row>
    <row r="24" spans="1:10" s="1" customFormat="1" ht="22.5" customHeight="1" x14ac:dyDescent="0.2">
      <c r="B24" s="171"/>
      <c r="C24" s="175"/>
      <c r="D24" s="176"/>
      <c r="E24" s="143"/>
      <c r="F24" s="133">
        <f>AVERAGE(F23:J23)</f>
        <v>0</v>
      </c>
      <c r="G24" s="134"/>
      <c r="H24" s="134"/>
      <c r="I24" s="134"/>
      <c r="J24" s="135"/>
    </row>
    <row r="25" spans="1:10" s="18" customFormat="1" ht="22.5" customHeight="1" x14ac:dyDescent="0.2">
      <c r="B25" s="172"/>
      <c r="C25" s="177" t="s">
        <v>12</v>
      </c>
      <c r="D25" s="178"/>
      <c r="E25" s="126">
        <v>0.75</v>
      </c>
      <c r="F25" s="145">
        <f>F24/10*$E$25</f>
        <v>0</v>
      </c>
      <c r="G25" s="146"/>
      <c r="H25" s="146"/>
      <c r="I25" s="146"/>
      <c r="J25" s="147"/>
    </row>
    <row r="26" spans="1:10" s="9" customFormat="1" ht="7.25" customHeight="1" x14ac:dyDescent="0.2">
      <c r="B26" s="5"/>
      <c r="C26" s="49"/>
      <c r="D26" s="50"/>
      <c r="E26" s="51"/>
      <c r="F26" s="52"/>
      <c r="G26" s="53"/>
      <c r="H26" s="53"/>
      <c r="I26" s="53"/>
      <c r="J26" s="54"/>
    </row>
    <row r="27" spans="1:10" s="2" customFormat="1" ht="23.75" customHeight="1" x14ac:dyDescent="0.2">
      <c r="A27" s="4">
        <v>1</v>
      </c>
      <c r="B27" s="170" t="s">
        <v>35</v>
      </c>
      <c r="C27" s="55" t="s">
        <v>36</v>
      </c>
      <c r="D27" s="56" t="s">
        <v>37</v>
      </c>
      <c r="E27" s="91">
        <v>0.1</v>
      </c>
      <c r="F27" s="57"/>
      <c r="G27" s="58"/>
      <c r="H27" s="58"/>
      <c r="I27" s="58"/>
      <c r="J27" s="59"/>
    </row>
    <row r="28" spans="1:10" s="2" customFormat="1" ht="23.75" customHeight="1" x14ac:dyDescent="0.2">
      <c r="A28" s="4">
        <v>2</v>
      </c>
      <c r="B28" s="171"/>
      <c r="C28" s="186" t="s">
        <v>38</v>
      </c>
      <c r="D28" s="56" t="s">
        <v>39</v>
      </c>
      <c r="E28" s="91">
        <v>0.1</v>
      </c>
      <c r="F28" s="57"/>
      <c r="G28" s="58"/>
      <c r="H28" s="58"/>
      <c r="I28" s="58"/>
      <c r="J28" s="59"/>
    </row>
    <row r="29" spans="1:10" s="2" customFormat="1" ht="23.75" customHeight="1" x14ac:dyDescent="0.2">
      <c r="A29" s="4">
        <v>3</v>
      </c>
      <c r="B29" s="171"/>
      <c r="C29" s="186"/>
      <c r="D29" s="56" t="s">
        <v>40</v>
      </c>
      <c r="E29" s="91">
        <v>0.1</v>
      </c>
      <c r="F29" s="57"/>
      <c r="G29" s="58"/>
      <c r="H29" s="58"/>
      <c r="I29" s="58"/>
      <c r="J29" s="59"/>
    </row>
    <row r="30" spans="1:10" s="2" customFormat="1" ht="23.75" customHeight="1" x14ac:dyDescent="0.2">
      <c r="A30" s="4">
        <v>4</v>
      </c>
      <c r="B30" s="171"/>
      <c r="C30" s="186" t="s">
        <v>41</v>
      </c>
      <c r="D30" s="56" t="s">
        <v>40</v>
      </c>
      <c r="E30" s="91">
        <v>0.1</v>
      </c>
      <c r="F30" s="57"/>
      <c r="G30" s="58"/>
      <c r="H30" s="58"/>
      <c r="I30" s="58"/>
      <c r="J30" s="59"/>
    </row>
    <row r="31" spans="1:10" s="2" customFormat="1" ht="23.75" customHeight="1" x14ac:dyDescent="0.2">
      <c r="A31" s="4">
        <v>5</v>
      </c>
      <c r="B31" s="171"/>
      <c r="C31" s="186"/>
      <c r="D31" s="56" t="s">
        <v>42</v>
      </c>
      <c r="E31" s="91">
        <v>0.1</v>
      </c>
      <c r="F31" s="57"/>
      <c r="G31" s="58"/>
      <c r="H31" s="58"/>
      <c r="I31" s="58"/>
      <c r="J31" s="59"/>
    </row>
    <row r="32" spans="1:10" s="2" customFormat="1" ht="23.75" customHeight="1" x14ac:dyDescent="0.2">
      <c r="A32" s="4">
        <v>5</v>
      </c>
      <c r="B32" s="171"/>
      <c r="C32" s="186"/>
      <c r="D32" s="56" t="s">
        <v>43</v>
      </c>
      <c r="E32" s="91">
        <v>0.1</v>
      </c>
      <c r="F32" s="57"/>
      <c r="G32" s="58"/>
      <c r="H32" s="58"/>
      <c r="I32" s="58"/>
      <c r="J32" s="59"/>
    </row>
    <row r="33" spans="1:10" s="2" customFormat="1" ht="23.75" customHeight="1" x14ac:dyDescent="0.2">
      <c r="A33" s="4">
        <v>6</v>
      </c>
      <c r="B33" s="171"/>
      <c r="C33" s="186"/>
      <c r="D33" s="56" t="s">
        <v>44</v>
      </c>
      <c r="E33" s="91">
        <v>0.1</v>
      </c>
      <c r="F33" s="57"/>
      <c r="G33" s="58"/>
      <c r="H33" s="58"/>
      <c r="I33" s="58"/>
      <c r="J33" s="59"/>
    </row>
    <row r="34" spans="1:10" s="2" customFormat="1" ht="23.75" customHeight="1" x14ac:dyDescent="0.2">
      <c r="A34" s="4">
        <v>7</v>
      </c>
      <c r="B34" s="171"/>
      <c r="C34" s="55" t="s">
        <v>45</v>
      </c>
      <c r="D34" s="56" t="s">
        <v>46</v>
      </c>
      <c r="E34" s="91">
        <v>0.1</v>
      </c>
      <c r="F34" s="57"/>
      <c r="G34" s="58"/>
      <c r="H34" s="58"/>
      <c r="I34" s="58"/>
      <c r="J34" s="59"/>
    </row>
    <row r="35" spans="1:10" s="2" customFormat="1" ht="23.75" customHeight="1" x14ac:dyDescent="0.2">
      <c r="A35" s="4"/>
      <c r="B35" s="171"/>
      <c r="C35" s="186" t="s">
        <v>47</v>
      </c>
      <c r="D35" s="56" t="s">
        <v>48</v>
      </c>
      <c r="E35" s="91">
        <v>0.1</v>
      </c>
      <c r="F35" s="57"/>
      <c r="G35" s="58"/>
      <c r="H35" s="58"/>
      <c r="I35" s="58"/>
      <c r="J35" s="59"/>
    </row>
    <row r="36" spans="1:10" s="2" customFormat="1" ht="23.75" customHeight="1" x14ac:dyDescent="0.2">
      <c r="A36" s="4">
        <v>8</v>
      </c>
      <c r="B36" s="171"/>
      <c r="C36" s="186"/>
      <c r="D36" s="56" t="s">
        <v>49</v>
      </c>
      <c r="E36" s="91">
        <v>0.1</v>
      </c>
      <c r="F36" s="60"/>
      <c r="G36" s="61"/>
      <c r="H36" s="61"/>
      <c r="I36" s="61"/>
      <c r="J36" s="62"/>
    </row>
    <row r="37" spans="1:10" s="2" customFormat="1" ht="23.75" customHeight="1" x14ac:dyDescent="0.2">
      <c r="A37" s="19"/>
      <c r="B37" s="171"/>
      <c r="C37" s="173" t="s">
        <v>28</v>
      </c>
      <c r="D37" s="174"/>
      <c r="E37" s="156">
        <v>10</v>
      </c>
      <c r="F37" s="63">
        <f t="shared" ref="F37:J37" si="7">F27*$E$27+F28*$E$28+F29*$E$29+F30*$E$30+F31*$E$31+F32*$E$32+F33*$E$33+F34*$E$34+F35*$E$35+F36*$E$36</f>
        <v>0</v>
      </c>
      <c r="G37" s="64">
        <f t="shared" si="7"/>
        <v>0</v>
      </c>
      <c r="H37" s="64">
        <f t="shared" si="7"/>
        <v>0</v>
      </c>
      <c r="I37" s="64">
        <f t="shared" si="7"/>
        <v>0</v>
      </c>
      <c r="J37" s="65">
        <f t="shared" si="7"/>
        <v>0</v>
      </c>
    </row>
    <row r="38" spans="1:10" s="2" customFormat="1" ht="23.75" customHeight="1" x14ac:dyDescent="0.2">
      <c r="A38" s="19"/>
      <c r="B38" s="171"/>
      <c r="C38" s="175"/>
      <c r="D38" s="176"/>
      <c r="E38" s="143"/>
      <c r="F38" s="140">
        <f>AVERAGE(F37:J37)</f>
        <v>0</v>
      </c>
      <c r="G38" s="143"/>
      <c r="H38" s="143"/>
      <c r="I38" s="143"/>
      <c r="J38" s="144"/>
    </row>
    <row r="39" spans="1:10" s="18" customFormat="1" ht="22.5" customHeight="1" x14ac:dyDescent="0.2">
      <c r="B39" s="172"/>
      <c r="C39" s="177" t="s">
        <v>50</v>
      </c>
      <c r="D39" s="178"/>
      <c r="E39" s="126">
        <v>2.75</v>
      </c>
      <c r="F39" s="145">
        <f t="shared" ref="F39" si="8">F38/$E$37*$E$39</f>
        <v>0</v>
      </c>
      <c r="G39" s="146"/>
      <c r="H39" s="146"/>
      <c r="I39" s="146"/>
      <c r="J39" s="147"/>
    </row>
    <row r="40" spans="1:10" s="17" customFormat="1" ht="8.25" customHeight="1" x14ac:dyDescent="0.2">
      <c r="C40" s="87"/>
      <c r="D40" s="87"/>
      <c r="E40" s="87"/>
      <c r="F40" s="67"/>
      <c r="G40" s="68"/>
      <c r="H40" s="68"/>
      <c r="I40" s="68"/>
      <c r="J40" s="69"/>
    </row>
    <row r="41" spans="1:10" s="2" customFormat="1" ht="18.5" customHeight="1" x14ac:dyDescent="0.2">
      <c r="B41" s="170" t="s">
        <v>51</v>
      </c>
      <c r="C41" s="181" t="s">
        <v>52</v>
      </c>
      <c r="D41" s="56" t="s">
        <v>53</v>
      </c>
      <c r="E41" s="71">
        <f>(1-E43)/2</f>
        <v>0.47499999999999998</v>
      </c>
      <c r="F41" s="57"/>
      <c r="G41" s="58"/>
      <c r="H41" s="58"/>
      <c r="I41" s="58"/>
      <c r="J41" s="59"/>
    </row>
    <row r="42" spans="1:10" s="2" customFormat="1" ht="18.5" customHeight="1" x14ac:dyDescent="0.2">
      <c r="B42" s="171"/>
      <c r="C42" s="181"/>
      <c r="D42" s="56" t="s">
        <v>54</v>
      </c>
      <c r="E42" s="71">
        <f>(1-E43)/2</f>
        <v>0.47499999999999998</v>
      </c>
      <c r="F42" s="57"/>
      <c r="G42" s="58"/>
      <c r="H42" s="58"/>
      <c r="I42" s="58"/>
      <c r="J42" s="59"/>
    </row>
    <row r="43" spans="1:10" s="2" customFormat="1" ht="19" x14ac:dyDescent="0.2">
      <c r="B43" s="171"/>
      <c r="C43" s="181"/>
      <c r="D43" s="56" t="s">
        <v>55</v>
      </c>
      <c r="E43" s="72">
        <v>0.05</v>
      </c>
      <c r="F43" s="57"/>
      <c r="G43" s="58"/>
      <c r="H43" s="58"/>
      <c r="I43" s="58"/>
      <c r="J43" s="59"/>
    </row>
    <row r="44" spans="1:10" s="2" customFormat="1" ht="23.75" customHeight="1" x14ac:dyDescent="0.2">
      <c r="A44" s="19"/>
      <c r="B44" s="171"/>
      <c r="C44" s="173" t="s">
        <v>28</v>
      </c>
      <c r="D44" s="174"/>
      <c r="E44" s="156">
        <v>10</v>
      </c>
      <c r="F44" s="76">
        <f t="shared" ref="F44:J44" si="9">F41*$E$41+F42*$E$42+F43*$E$43</f>
        <v>0</v>
      </c>
      <c r="G44" s="73">
        <f t="shared" si="9"/>
        <v>0</v>
      </c>
      <c r="H44" s="73">
        <f t="shared" si="9"/>
        <v>0</v>
      </c>
      <c r="I44" s="73">
        <f t="shared" si="9"/>
        <v>0</v>
      </c>
      <c r="J44" s="77">
        <f t="shared" si="9"/>
        <v>0</v>
      </c>
    </row>
    <row r="45" spans="1:10" s="2" customFormat="1" ht="19" x14ac:dyDescent="0.2">
      <c r="B45" s="171"/>
      <c r="C45" s="175"/>
      <c r="D45" s="176"/>
      <c r="E45" s="143"/>
      <c r="F45" s="133">
        <f>AVERAGE(F44:J44)</f>
        <v>0</v>
      </c>
      <c r="G45" s="134"/>
      <c r="H45" s="134"/>
      <c r="I45" s="134"/>
      <c r="J45" s="135"/>
    </row>
    <row r="46" spans="1:10" s="18" customFormat="1" ht="22.5" customHeight="1" x14ac:dyDescent="0.2">
      <c r="B46" s="171"/>
      <c r="C46" s="177" t="s">
        <v>50</v>
      </c>
      <c r="D46" s="178"/>
      <c r="E46" s="74">
        <v>1.5</v>
      </c>
      <c r="F46" s="145">
        <f>F45/$E$44*$E$46</f>
        <v>0</v>
      </c>
      <c r="G46" s="146"/>
      <c r="H46" s="146"/>
      <c r="I46" s="146"/>
      <c r="J46" s="147"/>
    </row>
    <row r="47" spans="1:10" s="2" customFormat="1" ht="19" x14ac:dyDescent="0.2">
      <c r="B47" s="171"/>
      <c r="C47" s="182" t="s">
        <v>56</v>
      </c>
      <c r="D47" s="56" t="s">
        <v>57</v>
      </c>
      <c r="E47" s="75">
        <v>0.55000000000000004</v>
      </c>
      <c r="F47" s="57"/>
      <c r="G47" s="58"/>
      <c r="H47" s="58"/>
      <c r="I47" s="58"/>
      <c r="J47" s="59"/>
    </row>
    <row r="48" spans="1:10" s="2" customFormat="1" ht="19" x14ac:dyDescent="0.2">
      <c r="B48" s="171"/>
      <c r="C48" s="183"/>
      <c r="D48" s="56" t="s">
        <v>58</v>
      </c>
      <c r="E48" s="75">
        <v>0.1</v>
      </c>
      <c r="F48" s="57"/>
      <c r="G48" s="58"/>
      <c r="H48" s="58"/>
      <c r="I48" s="58"/>
      <c r="J48" s="59"/>
    </row>
    <row r="49" spans="1:10" s="2" customFormat="1" ht="19" x14ac:dyDescent="0.2">
      <c r="B49" s="171"/>
      <c r="C49" s="183"/>
      <c r="D49" s="56" t="s">
        <v>59</v>
      </c>
      <c r="E49" s="75">
        <v>0.13</v>
      </c>
      <c r="F49" s="57"/>
      <c r="G49" s="58"/>
      <c r="H49" s="58"/>
      <c r="I49" s="58"/>
      <c r="J49" s="59"/>
    </row>
    <row r="50" spans="1:10" s="2" customFormat="1" ht="19" x14ac:dyDescent="0.2">
      <c r="B50" s="171"/>
      <c r="C50" s="183"/>
      <c r="D50" s="56" t="s">
        <v>60</v>
      </c>
      <c r="E50" s="75">
        <v>0.2</v>
      </c>
      <c r="F50" s="57"/>
      <c r="G50" s="58"/>
      <c r="H50" s="58"/>
      <c r="I50" s="58"/>
      <c r="J50" s="59"/>
    </row>
    <row r="51" spans="1:10" s="2" customFormat="1" ht="19" x14ac:dyDescent="0.2">
      <c r="B51" s="171"/>
      <c r="C51" s="184"/>
      <c r="D51" s="56" t="s">
        <v>55</v>
      </c>
      <c r="E51" s="75">
        <v>0.02</v>
      </c>
      <c r="F51" s="57"/>
      <c r="G51" s="58"/>
      <c r="H51" s="58"/>
      <c r="I51" s="58"/>
      <c r="J51" s="59"/>
    </row>
    <row r="52" spans="1:10" s="2" customFormat="1" ht="23.75" customHeight="1" x14ac:dyDescent="0.2">
      <c r="A52" s="19"/>
      <c r="B52" s="171"/>
      <c r="C52" s="173" t="s">
        <v>28</v>
      </c>
      <c r="D52" s="174"/>
      <c r="E52" s="156">
        <v>10</v>
      </c>
      <c r="F52" s="63">
        <f t="shared" ref="F52:J52" si="10">F47*$E$47+F48*$E$48+F49*$E$49+F50*$E$50+F51*$E$51</f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5">
        <f t="shared" si="10"/>
        <v>0</v>
      </c>
    </row>
    <row r="53" spans="1:10" s="2" customFormat="1" ht="19" x14ac:dyDescent="0.2">
      <c r="B53" s="171"/>
      <c r="C53" s="175"/>
      <c r="D53" s="176"/>
      <c r="E53" s="143"/>
      <c r="F53" s="133">
        <f>AVERAGE(F52:J52)</f>
        <v>0</v>
      </c>
      <c r="G53" s="134"/>
      <c r="H53" s="134"/>
      <c r="I53" s="134"/>
      <c r="J53" s="135"/>
    </row>
    <row r="54" spans="1:10" s="18" customFormat="1" ht="22.5" customHeight="1" x14ac:dyDescent="0.2">
      <c r="B54" s="171"/>
      <c r="C54" s="177" t="s">
        <v>50</v>
      </c>
      <c r="D54" s="178"/>
      <c r="E54" s="74">
        <v>1.5</v>
      </c>
      <c r="F54" s="145">
        <f>F53/$E$52*$E$54</f>
        <v>0</v>
      </c>
      <c r="G54" s="146"/>
      <c r="H54" s="146"/>
      <c r="I54" s="146"/>
      <c r="J54" s="147"/>
    </row>
    <row r="55" spans="1:10" s="2" customFormat="1" ht="19" x14ac:dyDescent="0.2">
      <c r="B55" s="171"/>
      <c r="C55" s="182" t="s">
        <v>61</v>
      </c>
      <c r="D55" s="56" t="s">
        <v>57</v>
      </c>
      <c r="E55" s="72">
        <v>0.4</v>
      </c>
      <c r="F55" s="57"/>
      <c r="G55" s="58"/>
      <c r="H55" s="58"/>
      <c r="I55" s="58"/>
      <c r="J55" s="59"/>
    </row>
    <row r="56" spans="1:10" s="2" customFormat="1" ht="19" x14ac:dyDescent="0.2">
      <c r="B56" s="171"/>
      <c r="C56" s="183"/>
      <c r="D56" s="56" t="s">
        <v>62</v>
      </c>
      <c r="E56" s="78">
        <f>(1-$E$58-$E$55)/2</f>
        <v>0.27499999999999997</v>
      </c>
      <c r="F56" s="57"/>
      <c r="G56" s="58"/>
      <c r="H56" s="58"/>
      <c r="I56" s="58"/>
      <c r="J56" s="59"/>
    </row>
    <row r="57" spans="1:10" s="2" customFormat="1" ht="19" x14ac:dyDescent="0.2">
      <c r="B57" s="171"/>
      <c r="C57" s="183"/>
      <c r="D57" s="56" t="s">
        <v>63</v>
      </c>
      <c r="E57" s="78">
        <f>(1-$E$58-$E$55)/2</f>
        <v>0.27499999999999997</v>
      </c>
      <c r="F57" s="57"/>
      <c r="G57" s="58"/>
      <c r="H57" s="58"/>
      <c r="I57" s="58"/>
      <c r="J57" s="59"/>
    </row>
    <row r="58" spans="1:10" s="2" customFormat="1" ht="19" x14ac:dyDescent="0.2">
      <c r="B58" s="171"/>
      <c r="C58" s="183"/>
      <c r="D58" s="79" t="s">
        <v>55</v>
      </c>
      <c r="E58" s="80">
        <v>0.05</v>
      </c>
      <c r="F58" s="57"/>
      <c r="G58" s="58"/>
      <c r="H58" s="58"/>
      <c r="I58" s="58"/>
      <c r="J58" s="59"/>
    </row>
    <row r="59" spans="1:10" s="2" customFormat="1" ht="23.75" customHeight="1" x14ac:dyDescent="0.2">
      <c r="A59" s="19"/>
      <c r="B59" s="171"/>
      <c r="C59" s="173" t="s">
        <v>28</v>
      </c>
      <c r="D59" s="174"/>
      <c r="E59" s="156">
        <v>10</v>
      </c>
      <c r="F59" s="63">
        <f t="shared" ref="F59:J59" si="11">F55*$E$55+F56*$E$56+F57*$E$57+F58*$E$58</f>
        <v>0</v>
      </c>
      <c r="G59" s="64">
        <f t="shared" si="11"/>
        <v>0</v>
      </c>
      <c r="H59" s="64">
        <f t="shared" si="11"/>
        <v>0</v>
      </c>
      <c r="I59" s="64">
        <f t="shared" si="11"/>
        <v>0</v>
      </c>
      <c r="J59" s="65">
        <f t="shared" si="11"/>
        <v>0</v>
      </c>
    </row>
    <row r="60" spans="1:10" s="2" customFormat="1" ht="19" x14ac:dyDescent="0.2">
      <c r="B60" s="171"/>
      <c r="C60" s="175"/>
      <c r="D60" s="176"/>
      <c r="E60" s="143"/>
      <c r="F60" s="133">
        <f>AVERAGE(F59:J59)</f>
        <v>0</v>
      </c>
      <c r="G60" s="134"/>
      <c r="H60" s="134"/>
      <c r="I60" s="134"/>
      <c r="J60" s="135"/>
    </row>
    <row r="61" spans="1:10" s="18" customFormat="1" ht="22.5" customHeight="1" x14ac:dyDescent="0.2">
      <c r="B61" s="172"/>
      <c r="C61" s="177" t="s">
        <v>50</v>
      </c>
      <c r="D61" s="178"/>
      <c r="E61" s="127">
        <v>1.5</v>
      </c>
      <c r="F61" s="145">
        <f>F60/$E$59*$E$61</f>
        <v>0</v>
      </c>
      <c r="G61" s="146"/>
      <c r="H61" s="146"/>
      <c r="I61" s="146"/>
      <c r="J61" s="147"/>
    </row>
    <row r="62" spans="1:10" s="17" customFormat="1" x14ac:dyDescent="0.2">
      <c r="C62" s="87"/>
      <c r="D62" s="87"/>
      <c r="E62" s="87"/>
      <c r="F62" s="67"/>
      <c r="G62" s="68"/>
      <c r="H62" s="68"/>
      <c r="I62" s="68"/>
      <c r="J62" s="69"/>
    </row>
    <row r="63" spans="1:10" s="2" customFormat="1" ht="23.75" customHeight="1" x14ac:dyDescent="0.2">
      <c r="A63" s="4">
        <v>1</v>
      </c>
      <c r="B63" s="170" t="s">
        <v>64</v>
      </c>
      <c r="C63" s="190" t="s">
        <v>65</v>
      </c>
      <c r="D63" s="56" t="s">
        <v>66</v>
      </c>
      <c r="E63" s="81">
        <f>0.5/2/4</f>
        <v>6.25E-2</v>
      </c>
      <c r="F63" s="57"/>
      <c r="G63" s="58"/>
      <c r="H63" s="58"/>
      <c r="I63" s="58"/>
      <c r="J63" s="59"/>
    </row>
    <row r="64" spans="1:10" s="2" customFormat="1" ht="23.75" customHeight="1" x14ac:dyDescent="0.2">
      <c r="A64" s="4">
        <v>2</v>
      </c>
      <c r="B64" s="171"/>
      <c r="C64" s="190"/>
      <c r="D64" s="56" t="s">
        <v>67</v>
      </c>
      <c r="E64" s="81">
        <f>0.5/2/4</f>
        <v>6.25E-2</v>
      </c>
      <c r="F64" s="57"/>
      <c r="G64" s="58"/>
      <c r="H64" s="58"/>
      <c r="I64" s="58"/>
      <c r="J64" s="59"/>
    </row>
    <row r="65" spans="1:10" s="2" customFormat="1" ht="23.75" customHeight="1" x14ac:dyDescent="0.2">
      <c r="A65" s="4">
        <v>3</v>
      </c>
      <c r="B65" s="171"/>
      <c r="C65" s="190"/>
      <c r="D65" s="56" t="s">
        <v>68</v>
      </c>
      <c r="E65" s="81">
        <f>0.5/2/4</f>
        <v>6.25E-2</v>
      </c>
      <c r="F65" s="57"/>
      <c r="G65" s="58"/>
      <c r="H65" s="58"/>
      <c r="I65" s="58"/>
      <c r="J65" s="59"/>
    </row>
    <row r="66" spans="1:10" s="2" customFormat="1" ht="23.75" customHeight="1" x14ac:dyDescent="0.2">
      <c r="A66" s="4">
        <v>4</v>
      </c>
      <c r="B66" s="171"/>
      <c r="C66" s="190"/>
      <c r="D66" s="56" t="s">
        <v>69</v>
      </c>
      <c r="E66" s="81">
        <f>0.5/2/4</f>
        <v>6.25E-2</v>
      </c>
      <c r="F66" s="57"/>
      <c r="G66" s="58"/>
      <c r="H66" s="58"/>
      <c r="I66" s="58"/>
      <c r="J66" s="59"/>
    </row>
    <row r="67" spans="1:10" s="2" customFormat="1" ht="23.75" customHeight="1" x14ac:dyDescent="0.2">
      <c r="A67" s="4">
        <v>5</v>
      </c>
      <c r="B67" s="171"/>
      <c r="C67" s="187" t="s">
        <v>70</v>
      </c>
      <c r="D67" s="56" t="s">
        <v>71</v>
      </c>
      <c r="E67" s="81">
        <f>0.5/2/3</f>
        <v>8.3333333333333329E-2</v>
      </c>
      <c r="F67" s="57"/>
      <c r="G67" s="58"/>
      <c r="H67" s="58"/>
      <c r="I67" s="58"/>
      <c r="J67" s="59"/>
    </row>
    <row r="68" spans="1:10" s="2" customFormat="1" ht="23.75" customHeight="1" x14ac:dyDescent="0.2">
      <c r="A68" s="4">
        <v>5</v>
      </c>
      <c r="B68" s="171"/>
      <c r="C68" s="188"/>
      <c r="D68" s="56" t="s">
        <v>72</v>
      </c>
      <c r="E68" s="81">
        <f>0.5/2/3</f>
        <v>8.3333333333333329E-2</v>
      </c>
      <c r="F68" s="57"/>
      <c r="G68" s="58"/>
      <c r="H68" s="58"/>
      <c r="I68" s="58"/>
      <c r="J68" s="59"/>
    </row>
    <row r="69" spans="1:10" s="2" customFormat="1" ht="23.75" customHeight="1" x14ac:dyDescent="0.2">
      <c r="A69" s="4">
        <v>6</v>
      </c>
      <c r="B69" s="171"/>
      <c r="C69" s="189"/>
      <c r="D69" s="56" t="s">
        <v>73</v>
      </c>
      <c r="E69" s="81">
        <f>0.5/2/3</f>
        <v>8.3333333333333329E-2</v>
      </c>
      <c r="F69" s="57"/>
      <c r="G69" s="58"/>
      <c r="H69" s="58"/>
      <c r="I69" s="58"/>
      <c r="J69" s="59"/>
    </row>
    <row r="70" spans="1:10" s="2" customFormat="1" ht="23.75" customHeight="1" x14ac:dyDescent="0.2">
      <c r="A70" s="4">
        <v>7</v>
      </c>
      <c r="B70" s="171"/>
      <c r="C70" s="128" t="s">
        <v>74</v>
      </c>
      <c r="D70" s="56" t="s">
        <v>75</v>
      </c>
      <c r="E70" s="81">
        <f>1/2/4</f>
        <v>0.125</v>
      </c>
      <c r="F70" s="57"/>
      <c r="G70" s="58"/>
      <c r="H70" s="58"/>
      <c r="I70" s="58"/>
      <c r="J70" s="59"/>
    </row>
    <row r="71" spans="1:10" s="2" customFormat="1" ht="23.75" customHeight="1" x14ac:dyDescent="0.2">
      <c r="A71" s="4"/>
      <c r="B71" s="171"/>
      <c r="C71" s="82"/>
      <c r="D71" s="56" t="s">
        <v>76</v>
      </c>
      <c r="E71" s="81">
        <f>1/2*3/4</f>
        <v>0.375</v>
      </c>
      <c r="F71" s="57"/>
      <c r="G71" s="58"/>
      <c r="H71" s="58"/>
      <c r="I71" s="58"/>
      <c r="J71" s="59"/>
    </row>
    <row r="72" spans="1:10" s="2" customFormat="1" ht="23.75" customHeight="1" x14ac:dyDescent="0.2">
      <c r="A72" s="4"/>
      <c r="B72" s="171"/>
      <c r="C72" s="173" t="s">
        <v>28</v>
      </c>
      <c r="D72" s="174"/>
      <c r="E72" s="156">
        <v>10</v>
      </c>
      <c r="F72" s="63">
        <f t="shared" ref="F72:J72" si="12">F63*$E$63+F64*$E$64+F65*$E$65+F66*$E$66+F67*$E$67+F68*$E$68+F69*$E$69+F70*$E$70+F71*$E$71</f>
        <v>0</v>
      </c>
      <c r="G72" s="64">
        <f t="shared" si="12"/>
        <v>0</v>
      </c>
      <c r="H72" s="64">
        <f t="shared" si="12"/>
        <v>0</v>
      </c>
      <c r="I72" s="64">
        <f t="shared" si="12"/>
        <v>0</v>
      </c>
      <c r="J72" s="65">
        <f t="shared" si="12"/>
        <v>0</v>
      </c>
    </row>
    <row r="73" spans="1:10" s="1" customFormat="1" ht="23.75" customHeight="1" x14ac:dyDescent="0.2">
      <c r="A73" s="15"/>
      <c r="B73" s="171"/>
      <c r="C73" s="175"/>
      <c r="D73" s="176"/>
      <c r="E73" s="143"/>
      <c r="F73" s="133">
        <f>AVERAGE(F72:J72)</f>
        <v>0</v>
      </c>
      <c r="G73" s="134"/>
      <c r="H73" s="134"/>
      <c r="I73" s="134"/>
      <c r="J73" s="135"/>
    </row>
    <row r="74" spans="1:10" s="18" customFormat="1" ht="22.5" customHeight="1" x14ac:dyDescent="0.2">
      <c r="B74" s="172"/>
      <c r="C74" s="177" t="s">
        <v>50</v>
      </c>
      <c r="D74" s="178"/>
      <c r="E74" s="126">
        <v>2</v>
      </c>
      <c r="F74" s="145">
        <f>F73/$E$72*$E$74</f>
        <v>0</v>
      </c>
      <c r="G74" s="146"/>
      <c r="H74" s="146"/>
      <c r="I74" s="146"/>
      <c r="J74" s="147"/>
    </row>
    <row r="75" spans="1:10" x14ac:dyDescent="0.2">
      <c r="C75" s="66"/>
      <c r="D75" s="66"/>
      <c r="E75" s="66"/>
      <c r="F75" s="70"/>
      <c r="G75" s="70"/>
      <c r="H75" s="70"/>
      <c r="I75" s="70"/>
      <c r="J75" s="70"/>
    </row>
    <row r="76" spans="1:10" x14ac:dyDescent="0.2">
      <c r="C76" s="66"/>
      <c r="D76" s="66"/>
      <c r="E76" s="66"/>
      <c r="F76" s="70"/>
      <c r="G76" s="70"/>
      <c r="H76" s="70"/>
      <c r="I76" s="70"/>
      <c r="J76" s="70"/>
    </row>
    <row r="77" spans="1:10" x14ac:dyDescent="0.2">
      <c r="C77" s="66"/>
      <c r="D77" s="66"/>
      <c r="E77" s="66"/>
      <c r="F77" s="70"/>
      <c r="G77" s="70"/>
      <c r="H77" s="70"/>
      <c r="I77" s="70"/>
      <c r="J77" s="70"/>
    </row>
    <row r="78" spans="1:10" x14ac:dyDescent="0.2">
      <c r="C78" s="66"/>
      <c r="D78" s="66"/>
      <c r="E78" s="66"/>
      <c r="F78" s="70"/>
      <c r="G78" s="70"/>
      <c r="H78" s="70"/>
      <c r="I78" s="70"/>
      <c r="J78" s="70"/>
    </row>
    <row r="79" spans="1:10" x14ac:dyDescent="0.2">
      <c r="C79" s="66"/>
      <c r="D79" s="66"/>
      <c r="E79" s="66"/>
      <c r="F79" s="70"/>
      <c r="G79" s="70"/>
      <c r="H79" s="70"/>
      <c r="I79" s="70"/>
      <c r="J79" s="70"/>
    </row>
    <row r="80" spans="1:10" x14ac:dyDescent="0.2">
      <c r="C80" s="66"/>
      <c r="D80" s="66"/>
      <c r="E80" s="66"/>
      <c r="F80" s="70"/>
      <c r="G80" s="70"/>
      <c r="H80" s="70"/>
      <c r="I80" s="70"/>
      <c r="J80" s="70"/>
    </row>
  </sheetData>
  <mergeCells count="60">
    <mergeCell ref="F4:J4"/>
    <mergeCell ref="F2:J2"/>
    <mergeCell ref="F3:J3"/>
    <mergeCell ref="I5:J5"/>
    <mergeCell ref="F5:H5"/>
    <mergeCell ref="F60:J60"/>
    <mergeCell ref="F53:J53"/>
    <mergeCell ref="B63:B74"/>
    <mergeCell ref="C44:D45"/>
    <mergeCell ref="C46:D46"/>
    <mergeCell ref="F45:J45"/>
    <mergeCell ref="F73:J73"/>
    <mergeCell ref="E52:E53"/>
    <mergeCell ref="C52:D53"/>
    <mergeCell ref="C59:D60"/>
    <mergeCell ref="E59:E60"/>
    <mergeCell ref="C72:D73"/>
    <mergeCell ref="E72:E73"/>
    <mergeCell ref="C54:D54"/>
    <mergeCell ref="C61:D61"/>
    <mergeCell ref="C67:C69"/>
    <mergeCell ref="C74:D74"/>
    <mergeCell ref="C63:C66"/>
    <mergeCell ref="F74:J74"/>
    <mergeCell ref="C17:D18"/>
    <mergeCell ref="B14:B18"/>
    <mergeCell ref="B20:B25"/>
    <mergeCell ref="C23:D24"/>
    <mergeCell ref="C25:D25"/>
    <mergeCell ref="C37:D38"/>
    <mergeCell ref="C39:D39"/>
    <mergeCell ref="B27:B39"/>
    <mergeCell ref="E44:E45"/>
    <mergeCell ref="C14:D14"/>
    <mergeCell ref="C15:D15"/>
    <mergeCell ref="C16:D16"/>
    <mergeCell ref="B41:B61"/>
    <mergeCell ref="C41:C43"/>
    <mergeCell ref="C47:C51"/>
    <mergeCell ref="C55:C58"/>
    <mergeCell ref="C20:C21"/>
    <mergeCell ref="E37:E38"/>
    <mergeCell ref="C28:C29"/>
    <mergeCell ref="C30:C33"/>
    <mergeCell ref="C35:C36"/>
    <mergeCell ref="D10:E10"/>
    <mergeCell ref="D11:E11"/>
    <mergeCell ref="D12:E12"/>
    <mergeCell ref="F54:J54"/>
    <mergeCell ref="F61:J61"/>
    <mergeCell ref="F46:J46"/>
    <mergeCell ref="F39:J39"/>
    <mergeCell ref="E17:E18"/>
    <mergeCell ref="E23:E24"/>
    <mergeCell ref="F24:J24"/>
    <mergeCell ref="F18:J18"/>
    <mergeCell ref="F25:J25"/>
    <mergeCell ref="F6:G6"/>
    <mergeCell ref="I6:J6"/>
    <mergeCell ref="F38:J38"/>
  </mergeCells>
  <phoneticPr fontId="13" type="noConversion"/>
  <conditionalFormatting sqref="F2:F4">
    <cfRule type="cellIs" dxfId="1" priority="2" operator="greaterThanOrEqual">
      <formula>3</formula>
    </cfRule>
  </conditionalFormatting>
  <printOptions horizontalCentered="1" verticalCentered="1"/>
  <pageMargins left="0.31496062992125984" right="0.31496062992125984" top="0.15748031496062992" bottom="0.35433070866141736" header="0.19685039370078741" footer="0.31496062992125984"/>
  <pageSetup paperSize="8" scale="1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EF592A1328597429F2DF0108F0A8EAD" ma:contentTypeVersion="8" ma:contentTypeDescription="Crear nuevo documento." ma:contentTypeScope="" ma:versionID="0d228fada2f69c2046f9bf1497acd4ff">
  <xsd:schema xmlns:xsd="http://www.w3.org/2001/XMLSchema" xmlns:xs="http://www.w3.org/2001/XMLSchema" xmlns:p="http://schemas.microsoft.com/office/2006/metadata/properties" xmlns:ns2="0c970cbb-1f39-4aa4-9dda-7ea6b4115b57" targetNamespace="http://schemas.microsoft.com/office/2006/metadata/properties" ma:root="true" ma:fieldsID="f57b5fd52f2c9f293489a522852e1b47" ns2:_="">
    <xsd:import namespace="0c970cbb-1f39-4aa4-9dda-7ea6b4115b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970cbb-1f39-4aa4-9dda-7ea6b4115b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A4EEDD-D4C4-485C-AB04-F8C1C361F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970cbb-1f39-4aa4-9dda-7ea6b4115b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7F6AEF-7253-4CED-86F9-58F7AA94F1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A7A98F-7365-47C0-B004-6A7CC24D1E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Acceso 5</vt:lpstr>
      <vt:lpstr>Prueba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Oficina Tecnica</dc:creator>
  <cp:keywords/>
  <dc:description/>
  <cp:lastModifiedBy>LUIS GARCIA ORBANEJA</cp:lastModifiedBy>
  <cp:revision/>
  <dcterms:created xsi:type="dcterms:W3CDTF">2021-05-24T18:58:37Z</dcterms:created>
  <dcterms:modified xsi:type="dcterms:W3CDTF">2021-07-26T08:33:14Z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0x010100DEF592A1328597429F2DF0108F0A8EAD</vt:lpwstr>
  </property>
</Properties>
</file>